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0" windowWidth="19160" windowHeight="10950"/>
  </bookViews>
  <sheets>
    <sheet name="готовый 1 и 2" sheetId="1" r:id="rId1"/>
  </sheets>
  <definedNames>
    <definedName name="_xlnm._FilterDatabase" localSheetId="0" hidden="1">'готовый 1 и 2'!$A$14:$U$58</definedName>
    <definedName name="_xlnm.Print_Titles" localSheetId="0">'готовый 1 и 2'!$11:$13</definedName>
    <definedName name="_xlnm.Print_Area" localSheetId="0">'готовый 1 и 2'!$A$1:$O$50</definedName>
  </definedNames>
  <calcPr calcId="125725"/>
</workbook>
</file>

<file path=xl/calcChain.xml><?xml version="1.0" encoding="utf-8"?>
<calcChain xmlns="http://schemas.openxmlformats.org/spreadsheetml/2006/main">
  <c r="L38" i="1"/>
  <c r="N42"/>
  <c r="N36"/>
  <c r="L33"/>
  <c r="M33"/>
  <c r="O23"/>
  <c r="L22"/>
  <c r="L21" s="1"/>
  <c r="O17"/>
  <c r="N17"/>
  <c r="N16" s="1"/>
  <c r="L17"/>
  <c r="O38"/>
  <c r="O37" s="1"/>
  <c r="M38"/>
  <c r="M37" s="1"/>
  <c r="L37"/>
  <c r="N44"/>
  <c r="N39"/>
  <c r="O34"/>
  <c r="N23"/>
  <c r="N24"/>
  <c r="L16"/>
  <c r="L15" s="1"/>
  <c r="N29"/>
  <c r="L28"/>
  <c r="O22"/>
  <c r="O21" s="1"/>
  <c r="M19"/>
  <c r="M18"/>
  <c r="N28"/>
  <c r="N27" s="1"/>
  <c r="N26"/>
  <c r="O28"/>
  <c r="O27" s="1"/>
  <c r="M28"/>
  <c r="M27" s="1"/>
  <c r="N33"/>
  <c r="O31"/>
  <c r="N31"/>
  <c r="M31"/>
  <c r="M22"/>
  <c r="M21" s="1"/>
  <c r="L31"/>
  <c r="L27"/>
  <c r="N38" l="1"/>
  <c r="N37" s="1"/>
  <c r="N25"/>
  <c r="N22" s="1"/>
  <c r="N21" s="1"/>
  <c r="O35"/>
  <c r="O33" s="1"/>
  <c r="O30" s="1"/>
  <c r="M16"/>
  <c r="N15"/>
  <c r="M15"/>
  <c r="O16"/>
  <c r="L30"/>
  <c r="L14" s="1"/>
  <c r="L46" s="1"/>
  <c r="N30"/>
  <c r="M30"/>
  <c r="O15" l="1"/>
  <c r="N14"/>
  <c r="N46" s="1"/>
  <c r="M14"/>
  <c r="M46" s="1"/>
  <c r="O14"/>
  <c r="P16" s="1"/>
  <c r="O46" l="1"/>
  <c r="P31"/>
  <c r="P22"/>
  <c r="P33"/>
  <c r="P28"/>
</calcChain>
</file>

<file path=xl/sharedStrings.xml><?xml version="1.0" encoding="utf-8"?>
<sst xmlns="http://schemas.openxmlformats.org/spreadsheetml/2006/main" count="355" uniqueCount="106">
  <si>
    <t>Наименование публично-правового образования</t>
  </si>
  <si>
    <t>Единица измерения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</si>
  <si>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</si>
  <si>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</si>
  <si>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</si>
  <si>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</si>
  <si>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</si>
  <si>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</si>
  <si>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</si>
  <si>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</si>
  <si>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</si>
  <si>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</si>
  <si>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</si>
  <si>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</si>
  <si>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</si>
  <si>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</si>
  <si>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</si>
  <si>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</si>
  <si>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</si>
  <si>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</si>
  <si>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</si>
  <si>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</si>
  <si>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</si>
  <si>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</si>
  <si>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</si>
  <si>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</si>
  <si>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</si>
  <si>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</si>
  <si>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</si>
  <si>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</si>
  <si>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</si>
  <si>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</si>
  <si>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</si>
  <si>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</si>
  <si>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</si>
  <si>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</si>
  <si>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</si>
  <si>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</si>
  <si>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</si>
  <si>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</si>
  <si>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</si>
  <si>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</si>
  <si>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</si>
  <si>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Налоги на имущество</t>
  </si>
  <si>
    <t>Реестр источников доходов  бюджета Глафировского сельского поселения Щербиновского района</t>
  </si>
  <si>
    <t>Администрация Глафировского сельского поселения Щербиновского района</t>
  </si>
  <si>
    <t>Краснодарский край, Щербиновский район, село Глафировка</t>
  </si>
  <si>
    <t>10</t>
  </si>
  <si>
    <t>Налог на имущество физических лиц</t>
  </si>
  <si>
    <t>033</t>
  </si>
  <si>
    <t>043</t>
  </si>
  <si>
    <t>Единый сельскохозяйственный налог</t>
  </si>
  <si>
    <t xml:space="preserve">1 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</si>
  <si>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</si>
  <si>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</si>
  <si>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</si>
  <si>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</si>
  <si>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</si>
  <si>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</si>
  <si>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</si>
  <si>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рублей</t>
  </si>
  <si>
    <t>Глава</t>
  </si>
  <si>
    <t>Щербиновского района</t>
  </si>
  <si>
    <t>Т.Н. Недорез</t>
  </si>
  <si>
    <t>Глафировского сельского поселения</t>
  </si>
  <si>
    <t>Наименование главного администратора доходов  бюджета</t>
  </si>
  <si>
    <t>код главного администратора доходов  бюджета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</si>
  <si>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</si>
  <si>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</si>
  <si>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БЕЗВОЗМЕЗДНЫЕ ПОСТУПЛЕНИЯ</t>
  </si>
  <si>
    <t>992</t>
  </si>
  <si>
    <t>2</t>
  </si>
  <si>
    <t>БЕЗВОЗМЕЗДНЫЕ ПОСТУПЛЕНИЯ ОТ ДРУГИХ БЮДЖЕТОВ БЮДЖЕТНОЙ СИСТЕМЫ РОССИЙСКОЙ ФЕДЕРАЦИИ</t>
  </si>
  <si>
    <t>15</t>
  </si>
  <si>
    <t>001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</si>
  <si>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</si>
  <si>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</si>
  <si>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30</t>
  </si>
  <si>
    <t>024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</si>
  <si>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</si>
  <si>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</si>
  <si>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</si>
  <si>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Безвозмездные поступления от других бюджетов бюджетной системы Росийской Федерации</t>
  </si>
  <si>
    <t>Прочие неналоговые доходы бюджетов сельских поселений</t>
  </si>
  <si>
    <t>17</t>
  </si>
  <si>
    <t>050</t>
  </si>
  <si>
    <t>180</t>
  </si>
  <si>
    <t>Итого</t>
  </si>
  <si>
    <t>261</t>
  </si>
  <si>
    <t>251</t>
  </si>
  <si>
    <t>231</t>
  </si>
  <si>
    <t>241</t>
  </si>
  <si>
    <t>150</t>
  </si>
  <si>
    <t>16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</si>
  <si>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</si>
  <si>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</si>
  <si>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поселений на реализацию программ формирования современной городской среды</t>
  </si>
  <si>
    <t>49</t>
  </si>
  <si>
    <t>Прочие межбюджетные трансферты, передаваемые бюджетам сельских поселений</t>
  </si>
  <si>
    <t>на 01 января 2022 года</t>
  </si>
  <si>
    <t xml:space="preserve">Показатели прогноза доходов в 2021 году в решением о бюджете </t>
  </si>
  <si>
    <t xml:space="preserve">Показатели кассовых поступлений в 2021 году (по состоянию на 01.10.2021 г.) </t>
  </si>
  <si>
    <t>Оценка исполнения 2021 года</t>
  </si>
  <si>
    <t>Показатели прогноза доходов бюджета на 2022 год</t>
  </si>
  <si>
    <t>29</t>
  </si>
  <si>
    <t>19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</si>
</sst>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4" fontId="4" fillId="0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4" fontId="2" fillId="0" borderId="2" xfId="0" applyNumberFormat="1" applyFont="1" applyBorder="1"/>
    <xf numFmtId="0" fontId="9" fillId="0" borderId="0" xfId="0" applyFont="1"/>
    <xf numFmtId="164" fontId="0" fillId="0" borderId="0" xfId="0" applyNumberFormat="1"/>
    <xf numFmtId="164" fontId="4" fillId="0" borderId="6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164" fontId="9" fillId="0" borderId="0" xfId="0" applyNumberFormat="1" applyFont="1"/>
    <xf numFmtId="2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view="pageBreakPreview" topLeftCell="A43" zoomScale="65" zoomScaleNormal="70" zoomScaleSheetLayoutView="65" workbookViewId="0">
      <selection activeCell="O41" sqref="O41"/>
    </sheetView>
  </sheetViews>
  <sheetFormatPr defaultRowHeight="15.5"/>
  <cols>
    <col min="1" max="1" width="25.1796875" style="1" customWidth="1"/>
    <col min="2" max="2" width="13.81640625" customWidth="1"/>
    <col min="3" max="3" width="12.1796875" customWidth="1"/>
    <col min="4" max="4" width="12.453125" customWidth="1"/>
    <col min="5" max="5" width="10.54296875" customWidth="1"/>
    <col min="6" max="6" width="12" customWidth="1"/>
    <col min="7" max="7" width="10" customWidth="1"/>
    <col min="8" max="8" width="11.1796875" customWidth="1"/>
    <col min="9" max="9" width="12.81640625" customWidth="1"/>
    <col min="10" max="10" width="29.7265625" style="1" customWidth="1"/>
    <col min="11" max="11" width="15.26953125" style="1" customWidth="1"/>
    <col min="12" max="12" width="17.6328125" style="23" customWidth="1"/>
    <col min="13" max="13" width="18.08984375" style="20" customWidth="1"/>
    <col min="14" max="14" width="17" style="20" customWidth="1"/>
    <col min="15" max="15" width="17.453125" style="20" customWidth="1"/>
    <col min="16" max="16" width="8.7265625" style="40"/>
  </cols>
  <sheetData>
    <row r="2" spans="1:21" ht="18">
      <c r="D2" s="46" t="s">
        <v>44</v>
      </c>
      <c r="E2" s="46"/>
      <c r="F2" s="46"/>
      <c r="G2" s="46"/>
      <c r="H2" s="46"/>
      <c r="I2" s="46"/>
      <c r="J2" s="46"/>
      <c r="K2" s="46"/>
      <c r="L2" s="46"/>
      <c r="M2" s="46"/>
    </row>
    <row r="3" spans="1:21" ht="9" customHeight="1">
      <c r="D3" s="2"/>
      <c r="E3" s="2"/>
      <c r="F3" s="2"/>
      <c r="G3" s="2"/>
      <c r="H3" s="2"/>
      <c r="I3" s="2"/>
      <c r="J3" s="2"/>
      <c r="K3" s="2"/>
      <c r="L3" s="22"/>
      <c r="M3" s="19"/>
    </row>
    <row r="4" spans="1:21" ht="18">
      <c r="D4" s="2"/>
      <c r="E4" s="2"/>
      <c r="F4" s="2"/>
      <c r="G4" s="2"/>
      <c r="H4" s="46" t="s">
        <v>99</v>
      </c>
      <c r="I4" s="46"/>
      <c r="J4" s="46"/>
      <c r="K4" s="2"/>
      <c r="L4" s="22"/>
      <c r="M4" s="19"/>
    </row>
    <row r="5" spans="1:21" ht="18">
      <c r="D5" s="2"/>
      <c r="E5" s="2"/>
      <c r="F5" s="2"/>
      <c r="G5" s="2"/>
      <c r="H5" s="2"/>
      <c r="I5" s="2"/>
      <c r="J5" s="2"/>
      <c r="K5" s="2"/>
      <c r="L5" s="22"/>
      <c r="M5" s="19"/>
    </row>
    <row r="6" spans="1:21" ht="18">
      <c r="A6" s="47"/>
      <c r="B6" s="47"/>
      <c r="C6" s="47"/>
      <c r="E6" s="3" t="s">
        <v>45</v>
      </c>
      <c r="F6" s="4"/>
      <c r="G6" s="4"/>
      <c r="H6" s="4"/>
      <c r="I6" s="4"/>
      <c r="J6" s="2"/>
      <c r="K6" s="2"/>
      <c r="L6" s="22"/>
      <c r="M6" s="19"/>
    </row>
    <row r="7" spans="1:21" ht="18">
      <c r="A7" s="5" t="s">
        <v>0</v>
      </c>
      <c r="B7" s="6"/>
      <c r="E7" s="3" t="s">
        <v>46</v>
      </c>
      <c r="F7" s="2"/>
      <c r="G7" s="2"/>
      <c r="H7" s="2"/>
      <c r="I7" s="2"/>
      <c r="J7" s="2"/>
      <c r="K7" s="2"/>
      <c r="L7" s="22"/>
      <c r="M7" s="19"/>
    </row>
    <row r="8" spans="1:21" ht="18">
      <c r="A8" s="5" t="s">
        <v>1</v>
      </c>
      <c r="D8" s="2"/>
      <c r="E8" s="15" t="s">
        <v>60</v>
      </c>
      <c r="F8" s="2"/>
      <c r="G8" s="2"/>
      <c r="H8" s="2"/>
      <c r="I8" s="2"/>
      <c r="J8" s="2"/>
      <c r="K8" s="2"/>
      <c r="L8" s="22"/>
      <c r="M8" s="19"/>
    </row>
    <row r="11" spans="1:21" ht="31.5" customHeight="1">
      <c r="A11" s="48" t="s">
        <v>2</v>
      </c>
      <c r="B11" s="45" t="s">
        <v>3</v>
      </c>
      <c r="C11" s="45"/>
      <c r="D11" s="45"/>
      <c r="E11" s="45"/>
      <c r="F11" s="45"/>
      <c r="G11" s="45"/>
      <c r="H11" s="45"/>
      <c r="I11" s="45"/>
      <c r="J11" s="45" t="s">
        <v>4</v>
      </c>
      <c r="K11" s="45" t="s">
        <v>65</v>
      </c>
      <c r="L11" s="44" t="s">
        <v>100</v>
      </c>
      <c r="M11" s="44" t="s">
        <v>101</v>
      </c>
      <c r="N11" s="44" t="s">
        <v>102</v>
      </c>
      <c r="O11" s="44" t="s">
        <v>103</v>
      </c>
    </row>
    <row r="12" spans="1:21" ht="93" customHeight="1">
      <c r="A12" s="49"/>
      <c r="B12" s="45" t="s">
        <v>66</v>
      </c>
      <c r="C12" s="45" t="s">
        <v>5</v>
      </c>
      <c r="D12" s="45"/>
      <c r="E12" s="45"/>
      <c r="F12" s="45"/>
      <c r="G12" s="45"/>
      <c r="H12" s="45" t="s">
        <v>6</v>
      </c>
      <c r="I12" s="45"/>
      <c r="J12" s="45"/>
      <c r="K12" s="45"/>
      <c r="L12" s="44"/>
      <c r="M12" s="44"/>
      <c r="N12" s="44"/>
      <c r="O12" s="44"/>
    </row>
    <row r="13" spans="1:21" ht="85.5" customHeight="1">
      <c r="A13" s="50"/>
      <c r="B13" s="45"/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45"/>
      <c r="K13" s="45"/>
      <c r="L13" s="44"/>
      <c r="M13" s="44"/>
      <c r="N13" s="44"/>
      <c r="O13" s="44"/>
    </row>
    <row r="14" spans="1:21" ht="45">
      <c r="A14" s="30" t="s">
        <v>14</v>
      </c>
      <c r="B14" s="31"/>
      <c r="C14" s="32">
        <v>1</v>
      </c>
      <c r="D14" s="33" t="s">
        <v>15</v>
      </c>
      <c r="E14" s="33" t="s">
        <v>15</v>
      </c>
      <c r="F14" s="33" t="s">
        <v>16</v>
      </c>
      <c r="G14" s="33" t="s">
        <v>15</v>
      </c>
      <c r="H14" s="33" t="s">
        <v>17</v>
      </c>
      <c r="I14" s="33" t="s">
        <v>16</v>
      </c>
      <c r="J14" s="30"/>
      <c r="K14" s="34"/>
      <c r="L14" s="35">
        <f>L15+L21+L27+L30</f>
        <v>6576200</v>
      </c>
      <c r="M14" s="35">
        <f>M15+M21+M27+M30+M36</f>
        <v>2981799.9099999997</v>
      </c>
      <c r="N14" s="35">
        <f>N15+N21+N27+N30+N36</f>
        <v>5622677.5199999996</v>
      </c>
      <c r="O14" s="35">
        <f>O15+O21+O27+O30+O36</f>
        <v>5851600</v>
      </c>
    </row>
    <row r="15" spans="1:21" ht="99" customHeight="1">
      <c r="A15" s="8" t="s">
        <v>57</v>
      </c>
      <c r="B15" s="9">
        <v>182</v>
      </c>
      <c r="C15" s="9">
        <v>1</v>
      </c>
      <c r="D15" s="10" t="s">
        <v>19</v>
      </c>
      <c r="E15" s="10" t="s">
        <v>15</v>
      </c>
      <c r="F15" s="10" t="s">
        <v>16</v>
      </c>
      <c r="G15" s="10" t="s">
        <v>15</v>
      </c>
      <c r="H15" s="10" t="s">
        <v>17</v>
      </c>
      <c r="I15" s="10" t="s">
        <v>16</v>
      </c>
      <c r="J15" s="8" t="s">
        <v>18</v>
      </c>
      <c r="K15" s="11" t="s">
        <v>20</v>
      </c>
      <c r="L15" s="24">
        <f>L16</f>
        <v>1260000</v>
      </c>
      <c r="M15" s="24">
        <f t="shared" ref="M15:O15" si="0">M16</f>
        <v>972572.85</v>
      </c>
      <c r="N15" s="24">
        <f t="shared" si="0"/>
        <v>1260000</v>
      </c>
      <c r="O15" s="24">
        <f t="shared" si="0"/>
        <v>1377000</v>
      </c>
    </row>
    <row r="16" spans="1:21" s="12" customFormat="1" ht="96" customHeight="1">
      <c r="A16" s="8" t="s">
        <v>25</v>
      </c>
      <c r="B16" s="9">
        <v>182</v>
      </c>
      <c r="C16" s="9">
        <v>1</v>
      </c>
      <c r="D16" s="10" t="s">
        <v>19</v>
      </c>
      <c r="E16" s="10" t="s">
        <v>23</v>
      </c>
      <c r="F16" s="10" t="s">
        <v>16</v>
      </c>
      <c r="G16" s="10" t="s">
        <v>19</v>
      </c>
      <c r="H16" s="10" t="s">
        <v>17</v>
      </c>
      <c r="I16" s="10" t="s">
        <v>21</v>
      </c>
      <c r="J16" s="8" t="s">
        <v>25</v>
      </c>
      <c r="K16" s="11" t="s">
        <v>20</v>
      </c>
      <c r="L16" s="24">
        <f>L17+L18+L19+L20</f>
        <v>1260000</v>
      </c>
      <c r="M16" s="24">
        <f>M17+M18+M19+M20</f>
        <v>972572.85</v>
      </c>
      <c r="N16" s="24">
        <f>N17+N18+N19+N20</f>
        <v>1260000</v>
      </c>
      <c r="O16" s="24">
        <f>O17+O18+O19+O20</f>
        <v>1377000</v>
      </c>
      <c r="P16" s="41">
        <f>O16/O14*100</f>
        <v>23.532025428942511</v>
      </c>
      <c r="Q16"/>
      <c r="R16"/>
      <c r="S16"/>
      <c r="T16"/>
      <c r="U16"/>
    </row>
    <row r="17" spans="1:16" ht="175.5" customHeight="1">
      <c r="A17" s="8" t="s">
        <v>25</v>
      </c>
      <c r="B17" s="9">
        <v>182</v>
      </c>
      <c r="C17" s="9">
        <v>1</v>
      </c>
      <c r="D17" s="10" t="s">
        <v>19</v>
      </c>
      <c r="E17" s="10" t="s">
        <v>23</v>
      </c>
      <c r="F17" s="10" t="s">
        <v>22</v>
      </c>
      <c r="G17" s="10" t="s">
        <v>19</v>
      </c>
      <c r="H17" s="10" t="s">
        <v>17</v>
      </c>
      <c r="I17" s="10" t="s">
        <v>21</v>
      </c>
      <c r="J17" s="8" t="s">
        <v>26</v>
      </c>
      <c r="K17" s="11" t="s">
        <v>20</v>
      </c>
      <c r="L17" s="24">
        <f>1260000-L18-L19-L20</f>
        <v>1237278.0299999998</v>
      </c>
      <c r="M17" s="24">
        <v>949850.88</v>
      </c>
      <c r="N17" s="24">
        <f>1260000-N18-N19</f>
        <v>1237000</v>
      </c>
      <c r="O17" s="24">
        <f>1377000-O18-O19</f>
        <v>1354000</v>
      </c>
    </row>
    <row r="18" spans="1:16" ht="260" customHeight="1">
      <c r="A18" s="8" t="s">
        <v>25</v>
      </c>
      <c r="B18" s="9">
        <v>182</v>
      </c>
      <c r="C18" s="9">
        <v>1</v>
      </c>
      <c r="D18" s="10" t="s">
        <v>19</v>
      </c>
      <c r="E18" s="10" t="s">
        <v>23</v>
      </c>
      <c r="F18" s="10" t="s">
        <v>24</v>
      </c>
      <c r="G18" s="10" t="s">
        <v>19</v>
      </c>
      <c r="H18" s="10" t="s">
        <v>17</v>
      </c>
      <c r="I18" s="10" t="s">
        <v>21</v>
      </c>
      <c r="J18" s="8" t="s">
        <v>27</v>
      </c>
      <c r="K18" s="11" t="s">
        <v>20</v>
      </c>
      <c r="L18" s="24">
        <v>9914.3700000000008</v>
      </c>
      <c r="M18" s="24">
        <f>L18</f>
        <v>9914.3700000000008</v>
      </c>
      <c r="N18" s="24">
        <v>10000</v>
      </c>
      <c r="O18" s="24">
        <v>10000</v>
      </c>
    </row>
    <row r="19" spans="1:16" ht="121.5" customHeight="1">
      <c r="A19" s="8" t="s">
        <v>25</v>
      </c>
      <c r="B19" s="9">
        <v>182</v>
      </c>
      <c r="C19" s="9">
        <v>1</v>
      </c>
      <c r="D19" s="10" t="s">
        <v>19</v>
      </c>
      <c r="E19" s="10" t="s">
        <v>23</v>
      </c>
      <c r="F19" s="10" t="s">
        <v>28</v>
      </c>
      <c r="G19" s="10" t="s">
        <v>19</v>
      </c>
      <c r="H19" s="10" t="s">
        <v>17</v>
      </c>
      <c r="I19" s="10" t="s">
        <v>21</v>
      </c>
      <c r="J19" s="8" t="s">
        <v>29</v>
      </c>
      <c r="K19" s="11" t="s">
        <v>20</v>
      </c>
      <c r="L19" s="24">
        <v>12807.6</v>
      </c>
      <c r="M19" s="24">
        <f>L19</f>
        <v>12807.6</v>
      </c>
      <c r="N19" s="24">
        <v>13000</v>
      </c>
      <c r="O19" s="24">
        <v>13000</v>
      </c>
    </row>
    <row r="20" spans="1:16" ht="158" hidden="1" customHeight="1">
      <c r="A20" s="8" t="s">
        <v>25</v>
      </c>
      <c r="B20" s="9">
        <v>182</v>
      </c>
      <c r="C20" s="9">
        <v>1</v>
      </c>
      <c r="D20" s="10" t="s">
        <v>19</v>
      </c>
      <c r="E20" s="10" t="s">
        <v>23</v>
      </c>
      <c r="F20" s="10" t="s">
        <v>67</v>
      </c>
      <c r="G20" s="10" t="s">
        <v>19</v>
      </c>
      <c r="H20" s="10" t="s">
        <v>17</v>
      </c>
      <c r="I20" s="10" t="s">
        <v>21</v>
      </c>
      <c r="J20" s="8" t="s">
        <v>68</v>
      </c>
      <c r="K20" s="11" t="s">
        <v>20</v>
      </c>
      <c r="L20" s="24"/>
      <c r="M20" s="24"/>
      <c r="N20" s="24"/>
      <c r="O20" s="24"/>
    </row>
    <row r="21" spans="1:16" ht="102" customHeight="1">
      <c r="A21" s="8" t="s">
        <v>58</v>
      </c>
      <c r="B21" s="9">
        <v>182</v>
      </c>
      <c r="C21" s="9">
        <v>1</v>
      </c>
      <c r="D21" s="10" t="s">
        <v>30</v>
      </c>
      <c r="E21" s="10" t="s">
        <v>15</v>
      </c>
      <c r="F21" s="10" t="s">
        <v>16</v>
      </c>
      <c r="G21" s="10" t="s">
        <v>15</v>
      </c>
      <c r="H21" s="10" t="s">
        <v>17</v>
      </c>
      <c r="I21" s="10" t="s">
        <v>16</v>
      </c>
      <c r="J21" s="8" t="s">
        <v>58</v>
      </c>
      <c r="K21" s="11" t="s">
        <v>20</v>
      </c>
      <c r="L21" s="24">
        <f>L22</f>
        <v>1116200</v>
      </c>
      <c r="M21" s="24">
        <f t="shared" ref="M21:N21" si="1">M22</f>
        <v>845212.80999999994</v>
      </c>
      <c r="N21" s="24">
        <f t="shared" si="1"/>
        <v>1116200</v>
      </c>
      <c r="O21" s="24">
        <f>O22</f>
        <v>1042600</v>
      </c>
    </row>
    <row r="22" spans="1:16" ht="93">
      <c r="A22" s="8" t="s">
        <v>58</v>
      </c>
      <c r="B22" s="9">
        <v>182</v>
      </c>
      <c r="C22" s="9" t="s">
        <v>31</v>
      </c>
      <c r="D22" s="10" t="s">
        <v>30</v>
      </c>
      <c r="E22" s="10" t="s">
        <v>23</v>
      </c>
      <c r="F22" s="10" t="s">
        <v>16</v>
      </c>
      <c r="G22" s="10" t="s">
        <v>19</v>
      </c>
      <c r="H22" s="10" t="s">
        <v>17</v>
      </c>
      <c r="I22" s="10" t="s">
        <v>21</v>
      </c>
      <c r="J22" s="8" t="s">
        <v>32</v>
      </c>
      <c r="K22" s="11" t="s">
        <v>20</v>
      </c>
      <c r="L22" s="24">
        <f t="shared" ref="L22" si="2">L23+L24+L25+L26</f>
        <v>1116200</v>
      </c>
      <c r="M22" s="24">
        <f t="shared" ref="M22:O22" si="3">M23+M24+M25+M26</f>
        <v>845212.80999999994</v>
      </c>
      <c r="N22" s="24">
        <f t="shared" si="3"/>
        <v>1116200</v>
      </c>
      <c r="O22" s="24">
        <f t="shared" si="3"/>
        <v>1042600</v>
      </c>
      <c r="P22" s="41">
        <f>O22/O14*100</f>
        <v>17.817349101100554</v>
      </c>
    </row>
    <row r="23" spans="1:16" ht="155">
      <c r="A23" s="8" t="s">
        <v>58</v>
      </c>
      <c r="B23" s="13" t="s">
        <v>34</v>
      </c>
      <c r="C23" s="13" t="s">
        <v>31</v>
      </c>
      <c r="D23" s="13" t="s">
        <v>30</v>
      </c>
      <c r="E23" s="13" t="s">
        <v>23</v>
      </c>
      <c r="F23" s="13" t="s">
        <v>90</v>
      </c>
      <c r="G23" s="13" t="s">
        <v>19</v>
      </c>
      <c r="H23" s="13" t="s">
        <v>17</v>
      </c>
      <c r="I23" s="13" t="s">
        <v>21</v>
      </c>
      <c r="J23" s="8" t="s">
        <v>35</v>
      </c>
      <c r="K23" s="8" t="s">
        <v>36</v>
      </c>
      <c r="L23" s="24">
        <v>467800</v>
      </c>
      <c r="M23" s="24">
        <v>383364.69</v>
      </c>
      <c r="N23" s="24">
        <f>L23</f>
        <v>467800</v>
      </c>
      <c r="O23" s="24">
        <f>1042600-O24-O25</f>
        <v>394000</v>
      </c>
    </row>
    <row r="24" spans="1:16" ht="207" customHeight="1">
      <c r="A24" s="8" t="s">
        <v>58</v>
      </c>
      <c r="B24" s="13" t="s">
        <v>34</v>
      </c>
      <c r="C24" s="13" t="s">
        <v>31</v>
      </c>
      <c r="D24" s="13" t="s">
        <v>30</v>
      </c>
      <c r="E24" s="13" t="s">
        <v>23</v>
      </c>
      <c r="F24" s="13" t="s">
        <v>91</v>
      </c>
      <c r="G24" s="13" t="s">
        <v>19</v>
      </c>
      <c r="H24" s="13" t="s">
        <v>17</v>
      </c>
      <c r="I24" s="13" t="s">
        <v>21</v>
      </c>
      <c r="J24" s="8" t="s">
        <v>37</v>
      </c>
      <c r="K24" s="8" t="s">
        <v>36</v>
      </c>
      <c r="L24" s="24">
        <v>3600</v>
      </c>
      <c r="M24" s="24">
        <v>2740.17</v>
      </c>
      <c r="N24" s="24">
        <f>L24</f>
        <v>3600</v>
      </c>
      <c r="O24" s="24">
        <v>3600</v>
      </c>
    </row>
    <row r="25" spans="1:16" ht="216" customHeight="1">
      <c r="A25" s="8" t="s">
        <v>58</v>
      </c>
      <c r="B25" s="13" t="s">
        <v>34</v>
      </c>
      <c r="C25" s="13" t="s">
        <v>31</v>
      </c>
      <c r="D25" s="13" t="s">
        <v>30</v>
      </c>
      <c r="E25" s="13" t="s">
        <v>23</v>
      </c>
      <c r="F25" s="13" t="s">
        <v>89</v>
      </c>
      <c r="G25" s="13" t="s">
        <v>19</v>
      </c>
      <c r="H25" s="13" t="s">
        <v>17</v>
      </c>
      <c r="I25" s="13" t="s">
        <v>21</v>
      </c>
      <c r="J25" s="8" t="s">
        <v>38</v>
      </c>
      <c r="K25" s="8" t="s">
        <v>36</v>
      </c>
      <c r="L25" s="24">
        <v>644800</v>
      </c>
      <c r="M25" s="24">
        <v>526785.35</v>
      </c>
      <c r="N25" s="24">
        <f>L25-N26</f>
        <v>712477.4</v>
      </c>
      <c r="O25" s="24">
        <v>645000</v>
      </c>
    </row>
    <row r="26" spans="1:16" ht="199.5" customHeight="1">
      <c r="A26" s="8" t="s">
        <v>58</v>
      </c>
      <c r="B26" s="13" t="s">
        <v>34</v>
      </c>
      <c r="C26" s="13" t="s">
        <v>31</v>
      </c>
      <c r="D26" s="13" t="s">
        <v>30</v>
      </c>
      <c r="E26" s="13" t="s">
        <v>23</v>
      </c>
      <c r="F26" s="13" t="s">
        <v>88</v>
      </c>
      <c r="G26" s="13" t="s">
        <v>19</v>
      </c>
      <c r="H26" s="13" t="s">
        <v>17</v>
      </c>
      <c r="I26" s="13" t="s">
        <v>21</v>
      </c>
      <c r="J26" s="8" t="s">
        <v>39</v>
      </c>
      <c r="K26" s="8" t="s">
        <v>36</v>
      </c>
      <c r="L26" s="24">
        <v>0</v>
      </c>
      <c r="M26" s="24">
        <v>-67677.399999999994</v>
      </c>
      <c r="N26" s="24">
        <f>M26</f>
        <v>-67677.399999999994</v>
      </c>
      <c r="O26" s="24">
        <v>0</v>
      </c>
    </row>
    <row r="27" spans="1:16" ht="93">
      <c r="A27" s="8" t="s">
        <v>59</v>
      </c>
      <c r="B27" s="13" t="s">
        <v>33</v>
      </c>
      <c r="C27" s="13" t="s">
        <v>31</v>
      </c>
      <c r="D27" s="13" t="s">
        <v>41</v>
      </c>
      <c r="E27" s="13" t="s">
        <v>15</v>
      </c>
      <c r="F27" s="13" t="s">
        <v>16</v>
      </c>
      <c r="G27" s="13" t="s">
        <v>15</v>
      </c>
      <c r="H27" s="13" t="s">
        <v>17</v>
      </c>
      <c r="I27" s="13" t="s">
        <v>16</v>
      </c>
      <c r="J27" s="8" t="s">
        <v>40</v>
      </c>
      <c r="K27" s="8" t="s">
        <v>20</v>
      </c>
      <c r="L27" s="24">
        <f>L28</f>
        <v>1490000</v>
      </c>
      <c r="M27" s="24">
        <f t="shared" ref="M27:O27" si="4">M28</f>
        <v>828960.6</v>
      </c>
      <c r="N27" s="24">
        <f t="shared" si="4"/>
        <v>828960.6</v>
      </c>
      <c r="O27" s="24">
        <f t="shared" si="4"/>
        <v>1020000</v>
      </c>
    </row>
    <row r="28" spans="1:16" ht="100" customHeight="1">
      <c r="A28" s="8" t="s">
        <v>59</v>
      </c>
      <c r="B28" s="13" t="s">
        <v>33</v>
      </c>
      <c r="C28" s="13" t="s">
        <v>31</v>
      </c>
      <c r="D28" s="13" t="s">
        <v>41</v>
      </c>
      <c r="E28" s="13" t="s">
        <v>30</v>
      </c>
      <c r="F28" s="13" t="s">
        <v>16</v>
      </c>
      <c r="G28" s="13" t="s">
        <v>19</v>
      </c>
      <c r="H28" s="13" t="s">
        <v>17</v>
      </c>
      <c r="I28" s="13" t="s">
        <v>21</v>
      </c>
      <c r="J28" s="8" t="s">
        <v>51</v>
      </c>
      <c r="K28" s="11" t="s">
        <v>20</v>
      </c>
      <c r="L28" s="24">
        <f>L29</f>
        <v>1490000</v>
      </c>
      <c r="M28" s="24">
        <f t="shared" ref="M28:O28" si="5">M29</f>
        <v>828960.6</v>
      </c>
      <c r="N28" s="24">
        <f t="shared" si="5"/>
        <v>828960.6</v>
      </c>
      <c r="O28" s="24">
        <f t="shared" si="5"/>
        <v>1020000</v>
      </c>
      <c r="P28" s="41">
        <f>O28/O14*100</f>
        <v>17.431129947364823</v>
      </c>
    </row>
    <row r="29" spans="1:16" s="18" customFormat="1" ht="120.75" customHeight="1">
      <c r="A29" s="8" t="s">
        <v>51</v>
      </c>
      <c r="B29" s="17" t="s">
        <v>33</v>
      </c>
      <c r="C29" s="17" t="s">
        <v>31</v>
      </c>
      <c r="D29" s="17" t="s">
        <v>41</v>
      </c>
      <c r="E29" s="17" t="s">
        <v>30</v>
      </c>
      <c r="F29" s="17" t="s">
        <v>22</v>
      </c>
      <c r="G29" s="17" t="s">
        <v>19</v>
      </c>
      <c r="H29" s="17" t="s">
        <v>17</v>
      </c>
      <c r="I29" s="17" t="s">
        <v>21</v>
      </c>
      <c r="J29" s="8" t="s">
        <v>51</v>
      </c>
      <c r="K29" s="16" t="s">
        <v>20</v>
      </c>
      <c r="L29" s="25">
        <v>1490000</v>
      </c>
      <c r="M29" s="25">
        <v>828960.6</v>
      </c>
      <c r="N29" s="25">
        <f>M29</f>
        <v>828960.6</v>
      </c>
      <c r="O29" s="25">
        <v>1020000</v>
      </c>
      <c r="P29" s="42"/>
    </row>
    <row r="30" spans="1:16" ht="105.75" customHeight="1">
      <c r="A30" s="8" t="s">
        <v>43</v>
      </c>
      <c r="B30" s="13" t="s">
        <v>16</v>
      </c>
      <c r="C30" s="13" t="s">
        <v>31</v>
      </c>
      <c r="D30" s="13" t="s">
        <v>42</v>
      </c>
      <c r="E30" s="13" t="s">
        <v>15</v>
      </c>
      <c r="F30" s="13" t="s">
        <v>16</v>
      </c>
      <c r="G30" s="13" t="s">
        <v>15</v>
      </c>
      <c r="H30" s="13" t="s">
        <v>17</v>
      </c>
      <c r="I30" s="13" t="s">
        <v>16</v>
      </c>
      <c r="J30" s="8" t="s">
        <v>43</v>
      </c>
      <c r="K30" s="8" t="s">
        <v>20</v>
      </c>
      <c r="L30" s="24">
        <f>L31+L33</f>
        <v>2710000</v>
      </c>
      <c r="M30" s="24">
        <f t="shared" ref="M30:O30" si="6">M31+M33</f>
        <v>287536.73</v>
      </c>
      <c r="N30" s="24">
        <f t="shared" si="6"/>
        <v>2370000</v>
      </c>
      <c r="O30" s="24">
        <f t="shared" si="6"/>
        <v>2412000</v>
      </c>
    </row>
    <row r="31" spans="1:16" s="18" customFormat="1" ht="105.75" customHeight="1">
      <c r="A31" s="8" t="s">
        <v>43</v>
      </c>
      <c r="B31" s="17" t="s">
        <v>33</v>
      </c>
      <c r="C31" s="17" t="s">
        <v>52</v>
      </c>
      <c r="D31" s="17" t="s">
        <v>42</v>
      </c>
      <c r="E31" s="17" t="s">
        <v>19</v>
      </c>
      <c r="F31" s="17" t="s">
        <v>16</v>
      </c>
      <c r="G31" s="17" t="s">
        <v>47</v>
      </c>
      <c r="H31" s="17" t="s">
        <v>17</v>
      </c>
      <c r="I31" s="17" t="s">
        <v>21</v>
      </c>
      <c r="J31" s="16" t="s">
        <v>48</v>
      </c>
      <c r="K31" s="11" t="s">
        <v>20</v>
      </c>
      <c r="L31" s="25">
        <f>L32</f>
        <v>200000</v>
      </c>
      <c r="M31" s="25">
        <f t="shared" ref="M31:O31" si="7">M32</f>
        <v>25599.33</v>
      </c>
      <c r="N31" s="25">
        <f t="shared" si="7"/>
        <v>200000</v>
      </c>
      <c r="O31" s="25">
        <f t="shared" si="7"/>
        <v>225000</v>
      </c>
      <c r="P31" s="42">
        <f>O31/O14*100</f>
        <v>3.8451021942716523</v>
      </c>
    </row>
    <row r="32" spans="1:16" s="18" customFormat="1" ht="140" customHeight="1">
      <c r="A32" s="8" t="s">
        <v>43</v>
      </c>
      <c r="B32" s="17">
        <v>182</v>
      </c>
      <c r="C32" s="17" t="s">
        <v>31</v>
      </c>
      <c r="D32" s="17" t="s">
        <v>42</v>
      </c>
      <c r="E32" s="17" t="s">
        <v>19</v>
      </c>
      <c r="F32" s="17" t="s">
        <v>28</v>
      </c>
      <c r="G32" s="17" t="s">
        <v>47</v>
      </c>
      <c r="H32" s="17" t="s">
        <v>17</v>
      </c>
      <c r="I32" s="17" t="s">
        <v>21</v>
      </c>
      <c r="J32" s="16" t="s">
        <v>53</v>
      </c>
      <c r="K32" s="16" t="s">
        <v>20</v>
      </c>
      <c r="L32" s="25">
        <v>200000</v>
      </c>
      <c r="M32" s="25">
        <v>25599.33</v>
      </c>
      <c r="N32" s="25">
        <v>200000</v>
      </c>
      <c r="O32" s="25">
        <v>225000</v>
      </c>
      <c r="P32" s="42"/>
    </row>
    <row r="33" spans="1:16" s="18" customFormat="1" ht="140" customHeight="1">
      <c r="A33" s="16" t="s">
        <v>54</v>
      </c>
      <c r="B33" s="17" t="s">
        <v>33</v>
      </c>
      <c r="C33" s="17" t="s">
        <v>31</v>
      </c>
      <c r="D33" s="17" t="s">
        <v>42</v>
      </c>
      <c r="E33" s="17" t="s">
        <v>42</v>
      </c>
      <c r="F33" s="17" t="s">
        <v>16</v>
      </c>
      <c r="G33" s="17" t="s">
        <v>47</v>
      </c>
      <c r="H33" s="17" t="s">
        <v>17</v>
      </c>
      <c r="I33" s="17" t="s">
        <v>21</v>
      </c>
      <c r="J33" s="16" t="s">
        <v>54</v>
      </c>
      <c r="K33" s="11" t="s">
        <v>20</v>
      </c>
      <c r="L33" s="25">
        <f>L34+L35</f>
        <v>2510000</v>
      </c>
      <c r="M33" s="25">
        <f t="shared" ref="M33:O33" si="8">M34+M35</f>
        <v>261937.4</v>
      </c>
      <c r="N33" s="25">
        <f t="shared" si="8"/>
        <v>2170000</v>
      </c>
      <c r="O33" s="25">
        <f t="shared" si="8"/>
        <v>2187000</v>
      </c>
      <c r="P33" s="42">
        <f>O33/O14*100</f>
        <v>37.374393328320458</v>
      </c>
    </row>
    <row r="34" spans="1:16" s="18" customFormat="1" ht="106.5" customHeight="1">
      <c r="A34" s="16" t="s">
        <v>54</v>
      </c>
      <c r="B34" s="17">
        <v>182</v>
      </c>
      <c r="C34" s="17">
        <v>1</v>
      </c>
      <c r="D34" s="17" t="s">
        <v>42</v>
      </c>
      <c r="E34" s="17" t="s">
        <v>42</v>
      </c>
      <c r="F34" s="17" t="s">
        <v>49</v>
      </c>
      <c r="G34" s="17" t="s">
        <v>47</v>
      </c>
      <c r="H34" s="17" t="s">
        <v>17</v>
      </c>
      <c r="I34" s="17">
        <v>110</v>
      </c>
      <c r="J34" s="16" t="s">
        <v>55</v>
      </c>
      <c r="K34" s="16" t="s">
        <v>20</v>
      </c>
      <c r="L34" s="25">
        <v>518000</v>
      </c>
      <c r="M34" s="25">
        <v>248536.71</v>
      </c>
      <c r="N34" s="25">
        <v>349000</v>
      </c>
      <c r="O34" s="25">
        <f>N34</f>
        <v>349000</v>
      </c>
      <c r="P34" s="42"/>
    </row>
    <row r="35" spans="1:16" s="18" customFormat="1" ht="106.5" customHeight="1">
      <c r="A35" s="16" t="s">
        <v>54</v>
      </c>
      <c r="B35" s="17">
        <v>182</v>
      </c>
      <c r="C35" s="17">
        <v>1</v>
      </c>
      <c r="D35" s="17" t="s">
        <v>42</v>
      </c>
      <c r="E35" s="17" t="s">
        <v>42</v>
      </c>
      <c r="F35" s="17" t="s">
        <v>50</v>
      </c>
      <c r="G35" s="17" t="s">
        <v>47</v>
      </c>
      <c r="H35" s="17" t="s">
        <v>17</v>
      </c>
      <c r="I35" s="17">
        <v>110</v>
      </c>
      <c r="J35" s="16" t="s">
        <v>56</v>
      </c>
      <c r="K35" s="16" t="s">
        <v>20</v>
      </c>
      <c r="L35" s="25">
        <v>1992000</v>
      </c>
      <c r="M35" s="25">
        <v>13400.69</v>
      </c>
      <c r="N35" s="25">
        <v>1821000</v>
      </c>
      <c r="O35" s="25">
        <f>2187000-O34</f>
        <v>1838000</v>
      </c>
      <c r="P35" s="42"/>
    </row>
    <row r="36" spans="1:16" s="18" customFormat="1" ht="65.5" customHeight="1">
      <c r="A36" s="27" t="s">
        <v>83</v>
      </c>
      <c r="B36" s="28" t="s">
        <v>70</v>
      </c>
      <c r="C36" s="28" t="s">
        <v>31</v>
      </c>
      <c r="D36" s="28" t="s">
        <v>84</v>
      </c>
      <c r="E36" s="28" t="s">
        <v>41</v>
      </c>
      <c r="F36" s="28" t="s">
        <v>85</v>
      </c>
      <c r="G36" s="28" t="s">
        <v>47</v>
      </c>
      <c r="H36" s="28" t="s">
        <v>17</v>
      </c>
      <c r="I36" s="28" t="s">
        <v>86</v>
      </c>
      <c r="J36" s="27" t="s">
        <v>83</v>
      </c>
      <c r="K36" s="27" t="s">
        <v>45</v>
      </c>
      <c r="L36" s="29"/>
      <c r="M36" s="29">
        <v>47516.92</v>
      </c>
      <c r="N36" s="29">
        <f>M36</f>
        <v>47516.92</v>
      </c>
      <c r="O36" s="29"/>
      <c r="P36" s="42"/>
    </row>
    <row r="37" spans="1:16" s="18" customFormat="1" ht="31.5" customHeight="1">
      <c r="A37" s="27" t="s">
        <v>69</v>
      </c>
      <c r="B37" s="28" t="s">
        <v>16</v>
      </c>
      <c r="C37" s="28" t="s">
        <v>71</v>
      </c>
      <c r="D37" s="28" t="s">
        <v>15</v>
      </c>
      <c r="E37" s="28" t="s">
        <v>15</v>
      </c>
      <c r="F37" s="28" t="s">
        <v>16</v>
      </c>
      <c r="G37" s="28" t="s">
        <v>15</v>
      </c>
      <c r="H37" s="28" t="s">
        <v>17</v>
      </c>
      <c r="I37" s="28" t="s">
        <v>16</v>
      </c>
      <c r="J37" s="27" t="s">
        <v>69</v>
      </c>
      <c r="K37" s="27"/>
      <c r="L37" s="29">
        <f>L38</f>
        <v>7675500</v>
      </c>
      <c r="M37" s="29">
        <f t="shared" ref="M37:O37" si="9">M38</f>
        <v>7639461.6699999999</v>
      </c>
      <c r="N37" s="29">
        <f t="shared" si="9"/>
        <v>9094800</v>
      </c>
      <c r="O37" s="29">
        <f t="shared" si="9"/>
        <v>4097000</v>
      </c>
      <c r="P37" s="42"/>
    </row>
    <row r="38" spans="1:16" s="18" customFormat="1" ht="111.5" customHeight="1">
      <c r="A38" s="16" t="s">
        <v>72</v>
      </c>
      <c r="B38" s="17" t="s">
        <v>70</v>
      </c>
      <c r="C38" s="17" t="s">
        <v>71</v>
      </c>
      <c r="D38" s="17" t="s">
        <v>23</v>
      </c>
      <c r="E38" s="17" t="s">
        <v>15</v>
      </c>
      <c r="F38" s="17" t="s">
        <v>16</v>
      </c>
      <c r="G38" s="17" t="s">
        <v>15</v>
      </c>
      <c r="H38" s="17" t="s">
        <v>17</v>
      </c>
      <c r="I38" s="17" t="s">
        <v>16</v>
      </c>
      <c r="J38" s="16" t="s">
        <v>72</v>
      </c>
      <c r="K38" s="16" t="s">
        <v>45</v>
      </c>
      <c r="L38" s="25">
        <f>SUM(L39:L45)</f>
        <v>7675500</v>
      </c>
      <c r="M38" s="25">
        <f t="shared" ref="M38:O38" si="10">SUM(M39:M45)</f>
        <v>7639461.6699999999</v>
      </c>
      <c r="N38" s="25">
        <f t="shared" si="10"/>
        <v>9094800</v>
      </c>
      <c r="O38" s="25">
        <f t="shared" si="10"/>
        <v>4097000</v>
      </c>
      <c r="P38" s="42"/>
    </row>
    <row r="39" spans="1:16" s="18" customFormat="1" ht="106.5" customHeight="1">
      <c r="A39" s="16" t="s">
        <v>82</v>
      </c>
      <c r="B39" s="17" t="s">
        <v>70</v>
      </c>
      <c r="C39" s="17" t="s">
        <v>71</v>
      </c>
      <c r="D39" s="17" t="s">
        <v>23</v>
      </c>
      <c r="E39" s="17" t="s">
        <v>73</v>
      </c>
      <c r="F39" s="17" t="s">
        <v>74</v>
      </c>
      <c r="G39" s="17" t="s">
        <v>47</v>
      </c>
      <c r="H39" s="17" t="s">
        <v>17</v>
      </c>
      <c r="I39" s="17" t="s">
        <v>92</v>
      </c>
      <c r="J39" s="16" t="s">
        <v>94</v>
      </c>
      <c r="K39" s="16" t="s">
        <v>45</v>
      </c>
      <c r="L39" s="25">
        <v>1832800</v>
      </c>
      <c r="M39" s="25">
        <v>1832800</v>
      </c>
      <c r="N39" s="25">
        <f>L39</f>
        <v>1832800</v>
      </c>
      <c r="O39" s="25">
        <v>1827800</v>
      </c>
      <c r="P39" s="42"/>
    </row>
    <row r="40" spans="1:16" s="18" customFormat="1" ht="106.5" customHeight="1">
      <c r="A40" s="16" t="s">
        <v>82</v>
      </c>
      <c r="B40" s="17" t="s">
        <v>70</v>
      </c>
      <c r="C40" s="17" t="s">
        <v>71</v>
      </c>
      <c r="D40" s="17" t="s">
        <v>23</v>
      </c>
      <c r="E40" s="17" t="s">
        <v>93</v>
      </c>
      <c r="F40" s="17" t="s">
        <v>74</v>
      </c>
      <c r="G40" s="17" t="s">
        <v>47</v>
      </c>
      <c r="H40" s="17" t="s">
        <v>17</v>
      </c>
      <c r="I40" s="17" t="s">
        <v>92</v>
      </c>
      <c r="J40" s="16" t="s">
        <v>95</v>
      </c>
      <c r="K40" s="16" t="s">
        <v>45</v>
      </c>
      <c r="L40" s="25">
        <v>777500</v>
      </c>
      <c r="M40" s="25">
        <v>777500</v>
      </c>
      <c r="N40" s="25">
        <v>777500</v>
      </c>
      <c r="O40" s="25">
        <v>2166500</v>
      </c>
      <c r="P40" s="42"/>
    </row>
    <row r="41" spans="1:16" s="18" customFormat="1" ht="106.5" customHeight="1">
      <c r="A41" s="16" t="s">
        <v>82</v>
      </c>
      <c r="B41" s="17" t="s">
        <v>70</v>
      </c>
      <c r="C41" s="17" t="s">
        <v>71</v>
      </c>
      <c r="D41" s="17" t="s">
        <v>23</v>
      </c>
      <c r="E41" s="17" t="s">
        <v>105</v>
      </c>
      <c r="F41" s="17" t="s">
        <v>75</v>
      </c>
      <c r="G41" s="17" t="s">
        <v>47</v>
      </c>
      <c r="H41" s="17" t="s">
        <v>17</v>
      </c>
      <c r="I41" s="17" t="s">
        <v>92</v>
      </c>
      <c r="J41" s="16" t="s">
        <v>95</v>
      </c>
      <c r="K41" s="16" t="s">
        <v>45</v>
      </c>
      <c r="L41" s="25">
        <v>531100</v>
      </c>
      <c r="M41" s="25">
        <v>531100</v>
      </c>
      <c r="N41" s="25">
        <v>531100</v>
      </c>
      <c r="O41" s="25">
        <v>0</v>
      </c>
      <c r="P41" s="42"/>
    </row>
    <row r="42" spans="1:16" s="18" customFormat="1" ht="104" customHeight="1">
      <c r="A42" s="16" t="s">
        <v>82</v>
      </c>
      <c r="B42" s="17" t="s">
        <v>70</v>
      </c>
      <c r="C42" s="17" t="s">
        <v>71</v>
      </c>
      <c r="D42" s="17" t="s">
        <v>23</v>
      </c>
      <c r="E42" s="17" t="s">
        <v>104</v>
      </c>
      <c r="F42" s="17" t="s">
        <v>75</v>
      </c>
      <c r="G42" s="17" t="s">
        <v>47</v>
      </c>
      <c r="H42" s="17" t="s">
        <v>17</v>
      </c>
      <c r="I42" s="17" t="s">
        <v>92</v>
      </c>
      <c r="J42" s="16" t="s">
        <v>96</v>
      </c>
      <c r="K42" s="16" t="s">
        <v>45</v>
      </c>
      <c r="L42" s="25">
        <v>2134400</v>
      </c>
      <c r="M42" s="25">
        <v>2134400</v>
      </c>
      <c r="N42" s="25">
        <f>L42</f>
        <v>2134400</v>
      </c>
      <c r="O42" s="25">
        <v>0</v>
      </c>
      <c r="P42" s="42"/>
    </row>
    <row r="43" spans="1:16" s="18" customFormat="1" ht="106.5" customHeight="1">
      <c r="A43" s="16" t="s">
        <v>82</v>
      </c>
      <c r="B43" s="17" t="s">
        <v>70</v>
      </c>
      <c r="C43" s="17" t="s">
        <v>71</v>
      </c>
      <c r="D43" s="17" t="s">
        <v>23</v>
      </c>
      <c r="E43" s="17" t="s">
        <v>77</v>
      </c>
      <c r="F43" s="17" t="s">
        <v>78</v>
      </c>
      <c r="G43" s="17" t="s">
        <v>47</v>
      </c>
      <c r="H43" s="17" t="s">
        <v>17</v>
      </c>
      <c r="I43" s="17" t="s">
        <v>92</v>
      </c>
      <c r="J43" s="16" t="s">
        <v>76</v>
      </c>
      <c r="K43" s="16" t="s">
        <v>45</v>
      </c>
      <c r="L43" s="25">
        <v>3800</v>
      </c>
      <c r="M43" s="25">
        <v>3800</v>
      </c>
      <c r="N43" s="25">
        <v>3800</v>
      </c>
      <c r="O43" s="25">
        <v>3800</v>
      </c>
      <c r="P43" s="42"/>
    </row>
    <row r="44" spans="1:16" s="18" customFormat="1" ht="112.5" customHeight="1">
      <c r="A44" s="16" t="s">
        <v>82</v>
      </c>
      <c r="B44" s="17" t="s">
        <v>70</v>
      </c>
      <c r="C44" s="17" t="s">
        <v>71</v>
      </c>
      <c r="D44" s="17" t="s">
        <v>23</v>
      </c>
      <c r="E44" s="17" t="s">
        <v>80</v>
      </c>
      <c r="F44" s="17" t="s">
        <v>81</v>
      </c>
      <c r="G44" s="17" t="s">
        <v>47</v>
      </c>
      <c r="H44" s="17" t="s">
        <v>17</v>
      </c>
      <c r="I44" s="17" t="s">
        <v>92</v>
      </c>
      <c r="J44" s="16" t="s">
        <v>79</v>
      </c>
      <c r="K44" s="16" t="s">
        <v>45</v>
      </c>
      <c r="L44" s="25">
        <v>98100</v>
      </c>
      <c r="M44" s="25">
        <v>62061.67</v>
      </c>
      <c r="N44" s="25">
        <f>L44</f>
        <v>98100</v>
      </c>
      <c r="O44" s="25">
        <v>98900</v>
      </c>
      <c r="P44" s="42"/>
    </row>
    <row r="45" spans="1:16" s="18" customFormat="1" ht="112.5" customHeight="1">
      <c r="A45" s="16" t="s">
        <v>82</v>
      </c>
      <c r="B45" s="17" t="s">
        <v>70</v>
      </c>
      <c r="C45" s="17" t="s">
        <v>71</v>
      </c>
      <c r="D45" s="17" t="s">
        <v>23</v>
      </c>
      <c r="E45" s="17" t="s">
        <v>97</v>
      </c>
      <c r="F45" s="17" t="s">
        <v>75</v>
      </c>
      <c r="G45" s="17" t="s">
        <v>47</v>
      </c>
      <c r="H45" s="17" t="s">
        <v>17</v>
      </c>
      <c r="I45" s="17" t="s">
        <v>92</v>
      </c>
      <c r="J45" s="16" t="s">
        <v>98</v>
      </c>
      <c r="K45" s="16" t="s">
        <v>45</v>
      </c>
      <c r="L45" s="25">
        <v>2297800</v>
      </c>
      <c r="M45" s="25">
        <v>2297800</v>
      </c>
      <c r="N45" s="25">
        <v>3717100</v>
      </c>
      <c r="O45" s="25">
        <v>0</v>
      </c>
      <c r="P45" s="42"/>
    </row>
    <row r="46" spans="1:16" s="39" customFormat="1" ht="18.5">
      <c r="A46" s="36" t="s">
        <v>87</v>
      </c>
      <c r="B46" s="37"/>
      <c r="C46" s="37"/>
      <c r="D46" s="37"/>
      <c r="E46" s="37"/>
      <c r="F46" s="37"/>
      <c r="G46" s="37"/>
      <c r="H46" s="37"/>
      <c r="I46" s="37"/>
      <c r="J46" s="36"/>
      <c r="K46" s="36"/>
      <c r="L46" s="38">
        <f>L14+L37</f>
        <v>14251700</v>
      </c>
      <c r="M46" s="38">
        <f>M14+M37</f>
        <v>10621261.58</v>
      </c>
      <c r="N46" s="38">
        <f>N14+N37</f>
        <v>14717477.52</v>
      </c>
      <c r="O46" s="38">
        <f>O14+O37</f>
        <v>9948600</v>
      </c>
      <c r="P46" s="43"/>
    </row>
    <row r="48" spans="1:16" ht="15" customHeight="1">
      <c r="A48" s="26" t="s">
        <v>61</v>
      </c>
      <c r="B48" s="26"/>
      <c r="C48" s="26"/>
    </row>
    <row r="49" spans="1:15" ht="19.5" customHeight="1">
      <c r="A49" s="52" t="s">
        <v>64</v>
      </c>
      <c r="B49" s="52"/>
      <c r="C49" s="52"/>
    </row>
    <row r="50" spans="1:15" ht="22.5" customHeight="1">
      <c r="A50" s="52" t="s">
        <v>62</v>
      </c>
      <c r="B50" s="52"/>
      <c r="C50" s="26"/>
      <c r="M50" s="51" t="s">
        <v>63</v>
      </c>
      <c r="N50" s="51"/>
    </row>
    <row r="51" spans="1:15" ht="18">
      <c r="A51" s="5"/>
      <c r="B51" s="14"/>
      <c r="C51" s="14"/>
    </row>
    <row r="52" spans="1:15" ht="18">
      <c r="A52" s="5"/>
      <c r="B52" s="14"/>
      <c r="C52" s="14"/>
    </row>
    <row r="53" spans="1:15" ht="15" customHeight="1">
      <c r="A53" s="52"/>
      <c r="B53" s="52"/>
      <c r="C53" s="52"/>
    </row>
    <row r="54" spans="1:15" ht="15" customHeight="1">
      <c r="A54" s="52"/>
      <c r="B54" s="52"/>
      <c r="C54" s="52"/>
    </row>
    <row r="55" spans="1:15" ht="15" customHeight="1">
      <c r="A55" s="52"/>
      <c r="B55" s="52"/>
      <c r="C55" s="52"/>
    </row>
    <row r="56" spans="1:15" ht="15" customHeight="1">
      <c r="A56" s="52"/>
      <c r="B56" s="52"/>
      <c r="C56" s="52"/>
    </row>
    <row r="57" spans="1:15" ht="22.5" customHeight="1">
      <c r="A57" s="52"/>
      <c r="B57" s="52"/>
      <c r="C57" s="52"/>
      <c r="M57" s="51"/>
      <c r="N57" s="51"/>
      <c r="O57" s="21"/>
    </row>
    <row r="58" spans="1:15">
      <c r="A58" s="52"/>
      <c r="B58" s="52"/>
      <c r="C58" s="52"/>
    </row>
  </sheetData>
  <mergeCells count="19">
    <mergeCell ref="M50:N50"/>
    <mergeCell ref="A53:C58"/>
    <mergeCell ref="M57:N57"/>
    <mergeCell ref="N11:N13"/>
    <mergeCell ref="A50:B50"/>
    <mergeCell ref="A49:C49"/>
    <mergeCell ref="O11:O13"/>
    <mergeCell ref="B12:B13"/>
    <mergeCell ref="C12:G12"/>
    <mergeCell ref="H12:I12"/>
    <mergeCell ref="D2:M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39370078740157483" right="0.39370078740157483" top="0.39370078740157483" bottom="0.39370078740157483" header="0" footer="0"/>
  <pageSetup paperSize="9" scale="56" orientation="landscape" verticalDpi="0" r:id="rId1"/>
  <headerFooter differentFirst="1"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готовый 1 и 2</vt:lpstr>
      <vt:lpstr>'готовый 1 и 2'!Заголовки_для_печати</vt:lpstr>
      <vt:lpstr>'готовый 1 и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fo</cp:lastModifiedBy>
  <cp:lastPrinted>2019-11-15T13:16:21Z</cp:lastPrinted>
  <dcterms:created xsi:type="dcterms:W3CDTF">2016-10-20T11:21:30Z</dcterms:created>
  <dcterms:modified xsi:type="dcterms:W3CDTF">2021-11-16T07:18:35Z</dcterms:modified>
</cp:coreProperties>
</file>